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roton Drive\My files\Projetos\ObenTech\ObenPlatform\web\public\modelos\"/>
    </mc:Choice>
  </mc:AlternateContent>
  <xr:revisionPtr revIDLastSave="0" documentId="8_{FB85CC2E-2540-466F-B812-24CB3E116C13}" xr6:coauthVersionLast="47" xr6:coauthVersionMax="47" xr10:uidLastSave="{00000000-0000-0000-0000-000000000000}"/>
  <bookViews>
    <workbookView xWindow="-28920" yWindow="15" windowWidth="29040" windowHeight="15840" xr2:uid="{AA849CF6-A843-4F5D-86FD-2E52B2946B7B}"/>
  </bookViews>
  <sheets>
    <sheet name="Comparacao" sheetId="1" r:id="rId1"/>
    <sheet name="Dados" sheetId="2" r:id="rId2"/>
  </sheets>
  <calcPr fullCalcOnLoad="1"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5" i="2" l="1" a="1"/>
  <c r="I29" i="1" a="1"/>
  <c r="I30" i="1" a="1"/>
  <c r="I31" i="1" a="1"/>
  <c r="I32" i="1" a="1"/>
  <c r="I33" i="1" a="1"/>
  <c r="I34" i="1" a="1"/>
  <c r="I35" i="1" a="1"/>
  <c r="I36" i="1" a="1"/>
  <c r="I37" i="1" a="1"/>
  <c r="H43" i="1" a="1"/>
  <c r="H44" i="1" a="1"/>
  <c r="H45" i="1" a="1"/>
  <c r="H46" i="1" a="1"/>
  <c r="H47" i="1" a="1"/>
  <c r="H48" i="1" a="1"/>
  <c r="G29" i="1" a="1"/>
  <c r="G30" i="1" a="1"/>
  <c r="G31" i="1" a="1"/>
  <c r="G32" i="1" a="1"/>
  <c r="G33" i="1" a="1"/>
  <c r="G34" i="1" a="1"/>
  <c r="G35" i="1" a="1"/>
  <c r="G36" i="1" a="1"/>
  <c r="G37" i="1" a="1"/>
  <c r="G38" i="1" a="1"/>
  <c r="G39" i="1" a="1"/>
  <c r="G40" i="1" a="1"/>
  <c r="G41" i="1" a="1"/>
  <c r="G42" i="1" a="1"/>
  <c r="G43" i="1" a="1"/>
  <c r="G44" i="1" a="1"/>
  <c r="G45" i="1" a="1"/>
  <c r="G46" i="1" a="1"/>
  <c r="G47" i="1" a="1"/>
  <c r="G48" i="1" a="1"/>
  <c r="F29" i="1" a="1"/>
  <c r="F30" i="1" a="1"/>
  <c r="F31" i="1" a="1"/>
  <c r="F32" i="1" a="1"/>
  <c r="F33" i="1" a="1"/>
  <c r="F34" i="1" a="1"/>
  <c r="F35" i="1" a="1"/>
  <c r="F36" i="1" a="1"/>
  <c r="F37" i="1" a="1"/>
  <c r="F38" i="1" a="1"/>
  <c r="F39" i="1" a="1"/>
  <c r="F40" i="1" a="1"/>
  <c r="F41" i="1" a="1"/>
  <c r="F42" i="1" a="1"/>
  <c r="F43" i="1" a="1"/>
  <c r="F44" i="1" a="1"/>
  <c r="F45" i="1" a="1"/>
  <c r="F46" i="1" a="1"/>
  <c r="F47" i="1" a="1"/>
  <c r="F48" i="1" a="1"/>
  <c r="E29" i="1" a="1"/>
  <c r="E30" i="1" a="1"/>
  <c r="E31" i="1" a="1"/>
  <c r="E32" i="1" a="1"/>
  <c r="E33" i="1" a="1"/>
  <c r="E34" i="1" a="1"/>
  <c r="E35" i="1" a="1"/>
  <c r="E36" i="1" a="1"/>
  <c r="E37" i="1" a="1"/>
  <c r="E38" i="1" a="1"/>
  <c r="E39" i="1" a="1"/>
  <c r="E40" i="1" a="1"/>
  <c r="E41" i="1" a="1"/>
  <c r="E42" i="1" a="1"/>
  <c r="E43" i="1" a="1"/>
  <c r="E44" i="1" a="1"/>
  <c r="E45" i="1" a="1"/>
  <c r="E46" i="1" a="1"/>
  <c r="E47" i="1" a="1"/>
  <c r="E48" i="1" a="1"/>
  <c r="D29" i="1" a="1"/>
  <c r="D30" i="1" a="1"/>
  <c r="D31" i="1" a="1"/>
  <c r="D32" i="1" a="1"/>
  <c r="D33" i="1" a="1"/>
  <c r="D34" i="1" a="1"/>
  <c r="D35" i="1" a="1"/>
  <c r="D36" i="1" a="1"/>
  <c r="D37" i="1" a="1"/>
  <c r="D38" i="1" a="1"/>
  <c r="D39" i="1" a="1"/>
  <c r="D40" i="1" a="1"/>
  <c r="D41" i="1" a="1"/>
  <c r="D42" i="1" a="1"/>
  <c r="D43" i="1" a="1"/>
  <c r="D44" i="1" a="1"/>
  <c r="D45" i="1" a="1"/>
  <c r="D46" i="1" a="1"/>
  <c r="D47" i="1" a="1"/>
  <c r="D48" i="1" a="1"/>
  <c r="C29" i="1" a="1"/>
  <c r="C30" i="1" a="1"/>
  <c r="C31" i="1" a="1"/>
  <c r="C32" i="1" a="1"/>
  <c r="C33" i="1" a="1"/>
  <c r="C34" i="1" a="1"/>
  <c r="C35" i="1" a="1"/>
  <c r="C36" i="1" a="1"/>
  <c r="C37" i="1" a="1"/>
  <c r="C38" i="1" a="1"/>
  <c r="C39" i="1" a="1"/>
  <c r="C40" i="1" a="1"/>
  <c r="C41" i="1" a="1"/>
  <c r="C42" i="1" a="1"/>
  <c r="C43" i="1" a="1"/>
  <c r="C44" i="1" a="1"/>
  <c r="C45" i="1" a="1"/>
  <c r="C46" i="1" a="1"/>
  <c r="C47" i="1" a="1"/>
  <c r="C48" i="1" a="1"/>
  <c r="B29" i="1" a="1"/>
  <c r="B30" i="1" a="1"/>
  <c r="B31" i="1" a="1"/>
  <c r="B32" i="1" a="1"/>
  <c r="B33" i="1" a="1"/>
  <c r="B34" i="1" a="1"/>
  <c r="B35" i="1" a="1"/>
  <c r="B36" i="1" a="1"/>
  <c r="B37" i="1" a="1"/>
  <c r="B38" i="1" a="1"/>
  <c r="B39" i="1" a="1"/>
  <c r="B40" i="1" a="1"/>
  <c r="B41" i="1" a="1"/>
  <c r="B42" i="1" a="1"/>
  <c r="B43" i="1" a="1"/>
  <c r="B44" i="1" a="1"/>
  <c r="B45" i="1" a="1"/>
  <c r="B46" i="1" a="1"/>
  <c r="B47" i="1" a="1"/>
  <c r="B48" i="1" a="1"/>
  <c r="B27" i="1"/>
  <c r="E4" i="1"/>
  <c r="I38" i="1" l="1" a="1"/>
  <c r="I39" i="1" a="1"/>
  <c r="I40" i="1" a="1"/>
  <c r="I41" i="1" a="1"/>
  <c r="I42" i="1" a="1"/>
  <c r="I43" i="1" a="1"/>
  <c r="I44" i="1" a="1"/>
  <c r="I45" i="1" a="1"/>
  <c r="I46" i="1" a="1"/>
  <c r="I47" i="1" a="1"/>
  <c r="H41" i="1" a="1"/>
  <c r="I48" i="1" a="1"/>
  <c r="H29" i="1" a="1"/>
  <c r="H30" i="1" a="1"/>
  <c r="H31" i="1" a="1"/>
  <c r="H32" i="1" a="1"/>
  <c r="H33" i="1" a="1"/>
  <c r="H34" i="1" a="1"/>
  <c r="H35" i="1" a="1"/>
  <c r="H36" i="1" a="1"/>
  <c r="H37" i="1" a="1"/>
  <c r="H38" i="1" a="1"/>
  <c r="H39" i="1" a="1"/>
  <c r="H40" i="1" a="1"/>
  <c r="H42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<sst xmlns="http://schemas.openxmlformats.org/spreadsheetml/2006/main" count="30" uniqueCount="28">
  <si>
    <t>fintay</t>
  </si>
  <si>
    <t>Comparação de fundos</t>
  </si>
  <si>
    <t>Retorno, volatilidade, queda máxima e Sharpe no mesmo período.</t>
  </si>
  <si>
    <t>Fundos (CNPJ, até 20)</t>
  </si>
  <si>
    <t>Desde</t>
  </si>
  <si>
    <t>Três anos atrás; troque por uma data fixa se preferir.</t>
  </si>
  <si>
    <t>Referência</t>
  </si>
  <si>
    <t>CDI</t>
  </si>
  <si>
    <t>Cole os CNPJs (com ou sem pontuação) na coluna B e clique em Fintay &gt; Atualizar dados.</t>
  </si>
  <si>
    <t>Para achar o CNPJ de um fundo, use a função Fintay_Fundos_Buscar ou a busca do site.</t>
  </si>
  <si>
    <t>Rentabilidade e risco desde a data escolhida (cotas diárias)</t>
  </si>
  <si>
    <t>Fundo</t>
  </si>
  <si>
    <t>Retorno no período</t>
  </si>
  <si>
    <t>Retorno anualizado</t>
  </si>
  <si>
    <t>Volatilidade anualizada</t>
  </si>
  <si>
    <t>Queda máxima</t>
  </si>
  <si>
    <t>Índice de Sharpe</t>
  </si>
  <si>
    <t>Melhor mês</t>
  </si>
  <si>
    <t>Pior mês</t>
  </si>
  <si>
    <t>Legenda</t>
  </si>
  <si>
    <t>Dados conectados</t>
  </si>
  <si>
    <t>Vêm da Fintay e mudam quando você clica em Fintay &gt; Atualizar dados.</t>
  </si>
  <si>
    <t>Suas entradas</t>
  </si>
  <si>
    <t>Ticker, datas e premissas. Atualizar os dados nunca sobrescreve estas células.</t>
  </si>
  <si>
    <t>Resultados</t>
  </si>
  <si>
    <t>Calculados a partir dos dados e das suas entradas.</t>
  </si>
  <si>
    <t>A tabela da aba Comparacao lê daqui.</t>
  </si>
  <si>
    <t>Rentabilidade e risco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</si>
</sst>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0.0%;[Red]\-0.0%"/>
  </numFmts>
  <fonts count="11" x14ac:knownFonts="1">
    <font>
      <sz val="8"/>
      <color theme="1"/>
      <name val="Montserrat"/>
      <family val="2"/>
    </font>
    <font>
      <sz val="10"/>
      <color theme="1"/>
      <name val="Segoe UI"/>
      <family val="2"/>
    </font>
    <font>
      <b/>
      <sz val="10"/>
      <color rgb="FF4A9EE8"/>
      <name val="Segoe UI"/>
      <family val="2"/>
    </font>
    <font>
      <b/>
      <sz val="13"/>
      <color rgb="FFFFFFFF"/>
      <name val="Segoe UI"/>
      <family val="2"/>
    </font>
    <font>
      <sz val="10"/>
      <color rgb="FFAAB9CD"/>
      <name val="Segoe UI"/>
      <family val="2"/>
    </font>
    <font>
      <b/>
      <sz val="10"/>
      <color rgb="FF2D7DD2"/>
      <name val="Segoe UI"/>
      <family val="2"/>
    </font>
    <font>
      <b/>
      <sz val="10"/>
      <color rgb="FF3C2D00"/>
      <name val="Segoe UI"/>
      <family val="2"/>
    </font>
    <font>
      <sz val="9"/>
      <color rgb="FF6E7887"/>
      <name val="Segoe UI"/>
      <family val="2"/>
    </font>
    <font>
      <b/>
      <sz val="10"/>
      <color rgb="FFB45A00"/>
      <name val="Segoe UI"/>
      <family val="2"/>
    </font>
    <font>
      <sz val="10"/>
      <color rgb="FF164682"/>
      <name val="Segoe UI"/>
      <family val="2"/>
    </font>
    <font>
      <sz val="10"/>
      <color rgb="FF14502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0F1B2D"/>
        <bgColor indexed="64"/>
      </patternFill>
    </fill>
    <fill>
      <patternFill patternType="solid">
        <fgColor rgb="FFFFF4C2"/>
        <bgColor indexed="64"/>
      </patternFill>
    </fill>
    <fill>
      <patternFill patternType="solid">
        <fgColor rgb="FFDCEBFA"/>
        <bgColor indexed="64"/>
      </patternFill>
    </fill>
    <fill>
      <patternFill patternType="solid">
        <fgColor rgb="FFE2F2E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DCE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0" borderId="1" xfId="0" applyFont="1" applyBorder="1"/>
    <xf numFmtId="49" fontId="6" fillId="3" borderId="0" xfId="0" applyNumberFormat="1" applyFont="1" applyFill="1"/>
    <xf numFmtId="0" fontId="6" fillId="3" borderId="0" xfId="0" applyFont="1" applyFill="1"/>
    <xf numFmtId="164" fontId="6" fillId="3" borderId="0" xfId="0" applyNumberFormat="1" applyFont="1" applyFill="1"/>
    <xf numFmtId="0" fontId="7" fillId="0" borderId="0" xfId="0" applyFont="1"/>
    <xf numFmtId="0" fontId="8" fillId="0" borderId="0" xfId="0" applyFont="1"/>
    <xf numFmtId="0" fontId="9" fillId="4" borderId="0" xfId="0" applyFont="1" applyFill="1"/>
    <xf numFmtId="165" fontId="9" fillId="4" borderId="0" xfId="0" applyNumberFormat="1" applyFont="1" applyFill="1"/>
    <xf numFmtId="2" fontId="9" fillId="4" borderId="0" xfId="0" applyNumberFormat="1" applyFont="1" applyFill="1"/>
    <xf numFmtId="0" fontId="5" fillId="0" borderId="1" xfId="0" applyFont="1" applyBorder="1" applyAlignment="1">
      <alignment wrapText="1"/>
    </xf>
    <xf numFmtId="0" fontId="10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47D84-21E3-4024-95FE-3420B461D01E}">
  <dimension ref="A1:L54"/>
  <sheetViews>
    <sheetView showGridLines="0" tabSelected="1" workbookViewId="0"/>
  </sheetViews>
  <sheetFormatPr defaultRowHeight="14.25" x14ac:dyDescent="0.25"/>
  <cols>
    <col min="1" max="1" width="2.7109375" style="1" customWidth="1"/>
    <col min="2" max="2" width="44.7109375" style="1" customWidth="1"/>
    <col min="3" max="9" width="13.7109375" style="1" customWidth="1"/>
    <col min="10" max="16384" width="9.140625" style="1"/>
  </cols>
  <sheetData>
    <row r="1" spans="1:12" ht="24" customHeight="1" x14ac:dyDescent="0.35">
      <c r="A1" s="2"/>
      <c r="B1" s="3" t="s">
        <v>0</v>
      </c>
      <c r="C1" s="4" t="s">
        <v>1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5" t="s">
        <v>2</v>
      </c>
      <c r="D2" s="2"/>
      <c r="E2" s="2"/>
      <c r="F2" s="2"/>
      <c r="G2" s="2"/>
      <c r="H2" s="2"/>
      <c r="I2" s="2"/>
      <c r="J2" s="2"/>
      <c r="K2" s="2"/>
      <c r="L2" s="2"/>
    </row>
    <row r="4" spans="1:12" x14ac:dyDescent="0.25">
      <c r="B4" s="6" t="s">
        <v>3</v>
      </c>
      <c r="D4" s="1" t="s">
        <v>4</v>
      </c>
      <c r="E4" s="9">
        <f ca="1">EDATE(TODAY(),-36)</f>
        <v>45214</v>
      </c>
      <c r="F4" s="10" t="s">
        <v>5</v>
      </c>
    </row>
    <row r="5" spans="1:12" x14ac:dyDescent="0.25">
      <c r="B5" s="7"/>
      <c r="D5" s="1" t="s">
        <v>6</v>
      </c>
      <c r="E5" s="8" t="s">
        <v>7</v>
      </c>
    </row>
    <row r="6" spans="1:12" x14ac:dyDescent="0.25">
      <c r="B6" s="7"/>
    </row>
    <row r="7" spans="1:12" x14ac:dyDescent="0.25">
      <c r="B7" s="7"/>
      <c r="D7" s="10" t="s">
        <v>8</v>
      </c>
    </row>
    <row r="8" spans="1:12" x14ac:dyDescent="0.25">
      <c r="B8" s="7"/>
      <c r="D8" s="10" t="s">
        <v>9</v>
      </c>
    </row>
    <row r="9" spans="1:12" x14ac:dyDescent="0.25">
      <c r="B9" s="7"/>
    </row>
    <row r="10" spans="1:12" x14ac:dyDescent="0.25">
      <c r="B10" s="7"/>
    </row>
    <row r="11" spans="1:12" x14ac:dyDescent="0.25">
      <c r="B11" s="7"/>
    </row>
    <row r="12" spans="1:12" x14ac:dyDescent="0.25">
      <c r="B12" s="7"/>
    </row>
    <row r="13" spans="1:12" x14ac:dyDescent="0.25">
      <c r="B13" s="7"/>
    </row>
    <row r="14" spans="1:12" x14ac:dyDescent="0.25">
      <c r="B14" s="7"/>
    </row>
    <row r="15" spans="1:12" x14ac:dyDescent="0.25">
      <c r="B15" s="7"/>
    </row>
    <row r="16" spans="1:12" x14ac:dyDescent="0.25">
      <c r="B16" s="7"/>
    </row>
    <row r="17" spans="2:9" x14ac:dyDescent="0.25">
      <c r="B17" s="7"/>
    </row>
    <row r="18" spans="2:9" x14ac:dyDescent="0.25">
      <c r="B18" s="7"/>
    </row>
    <row r="19" spans="2:9" x14ac:dyDescent="0.25">
      <c r="B19" s="7"/>
    </row>
    <row r="20" spans="2:9" x14ac:dyDescent="0.25">
      <c r="B20" s="7"/>
    </row>
    <row r="21" spans="2:9" x14ac:dyDescent="0.25">
      <c r="B21" s="7"/>
    </row>
    <row r="22" spans="2:9" x14ac:dyDescent="0.25">
      <c r="B22" s="7"/>
    </row>
    <row r="23" spans="2:9" x14ac:dyDescent="0.25">
      <c r="B23" s="7"/>
    </row>
    <row r="24" spans="2:9" x14ac:dyDescent="0.25">
      <c r="B24" s="7"/>
    </row>
    <row r="26" spans="2:9" x14ac:dyDescent="0.25">
      <c r="B26" s="6" t="s">
        <v>10</v>
      </c>
    </row>
    <row r="27" spans="2:9" x14ac:dyDescent="0.25">
      <c r="B27" s="11" t="str">
        <f>IF(COUNTA($B$5:$B$24)=0,"Informe ao menos um CNPJ na coluna B.","")</f>
        <v>Informe ao menos um CNPJ na coluna B.</v>
      </c>
    </row>
    <row r="28" spans="2:9" ht="42.75" x14ac:dyDescent="0.25">
      <c r="B28" s="15" t="s">
        <v>11</v>
      </c>
      <c r="C28" s="15" t="s">
        <v>12</v>
      </c>
      <c r="D28" s="15" t="s">
        <v>13</v>
      </c>
      <c r="E28" s="15" t="s">
        <v>14</v>
      </c>
      <c r="F28" s="15" t="s">
        <v>15</v>
      </c>
      <c r="G28" s="15" t="s">
        <v>16</v>
      </c>
      <c r="H28" s="15" t="s">
        <v>17</v>
      </c>
      <c r="I28" s="15" t="s">
        <v>18</v>
      </c>
    </row>
    <row r="29" spans="2:9" x14ac:dyDescent="0.25">
      <c r="B29" s="12" t="str" cm="1">
        <f t="array" ref="B29">IFERROR(INDEX(_xlfn.ANCHORARRAY(Dados!$B$5),ROW()-28+1,MATCH("name",INDEX(_xlfn.ANCHORARRAY(Dados!$B$5),1,0),0)),"")</f>
        <v/>
      </c>
      <c r="C29" s="13" t="str" cm="1">
        <f t="array" ref="C29">IFERROR(INDEX(_xlfn.ANCHORARRAY(Dados!$B$5),ROW()-28+1,MATCH("metrics.total_return",INDEX(_xlfn.ANCHORARRAY(Dados!$B$5),1,0),0)),"")</f>
        <v/>
      </c>
      <c r="D29" s="13" t="str" cm="1">
        <f t="array" ref="D29">IFERROR(INDEX(_xlfn.ANCHORARRAY(Dados!$B$5),ROW()-28+1,MATCH("metrics.annualized_return",INDEX(_xlfn.ANCHORARRAY(Dados!$B$5),1,0),0)),"")</f>
        <v/>
      </c>
      <c r="E29" s="13" t="str" cm="1">
        <f t="array" ref="E29">IFERROR(INDEX(_xlfn.ANCHORARRAY(Dados!$B$5),ROW()-28+1,MATCH("metrics.volatility",INDEX(_xlfn.ANCHORARRAY(Dados!$B$5),1,0),0)),"")</f>
        <v/>
      </c>
      <c r="F29" s="13" t="str" cm="1">
        <f t="array" ref="F29">IFERROR(INDEX(_xlfn.ANCHORARRAY(Dados!$B$5),ROW()-28+1,MATCH("metrics.max_drawdown.depth",INDEX(_xlfn.ANCHORARRAY(Dados!$B$5),1,0),0)),"")</f>
        <v/>
      </c>
      <c r="G29" s="14" t="str" cm="1">
        <f t="array" ref="G29">IFERROR(INDEX(_xlfn.ANCHORARRAY(Dados!$B$5),ROW()-28+1,MATCH("metrics.sharpe",INDEX(_xlfn.ANCHORARRAY(Dados!$B$5),1,0),0)),"")</f>
        <v/>
      </c>
      <c r="H29" s="13" t="str" cm="1">
        <f t="array" ref="H29">IFERROR(INDEX(_xlfn.ANCHORARRAY(Dados!$B$5),ROW()-28+1,MATCH("metrics.best_month",INDEX(_xlfn.ANCHORARRAY(Dados!$B$5),1,0),0)),"")</f>
        <v/>
      </c>
      <c r="I29" s="13" t="str" cm="1">
        <f t="array" ref="I29">IFERROR(INDEX(_xlfn.ANCHORARRAY(Dados!$B$5),ROW()-28+1,MATCH("metrics.worst_month",INDEX(_xlfn.ANCHORARRAY(Dados!$B$5),1,0),0)),"")</f>
        <v/>
      </c>
    </row>
    <row r="30" spans="2:9" x14ac:dyDescent="0.25">
      <c r="B30" s="12" t="str" cm="1">
        <f t="array" ref="B30">IFERROR(INDEX(_xlfn.ANCHORARRAY(Dados!$B$5),ROW()-28+1,MATCH("name",INDEX(_xlfn.ANCHORARRAY(Dados!$B$5),1,0),0)),"")</f>
        <v/>
      </c>
      <c r="C30" s="13" t="str" cm="1">
        <f t="array" ref="C30">IFERROR(INDEX(_xlfn.ANCHORARRAY(Dados!$B$5),ROW()-28+1,MATCH("metrics.total_return",INDEX(_xlfn.ANCHORARRAY(Dados!$B$5),1,0),0)),"")</f>
        <v/>
      </c>
      <c r="D30" s="13" t="str" cm="1">
        <f t="array" ref="D30">IFERROR(INDEX(_xlfn.ANCHORARRAY(Dados!$B$5),ROW()-28+1,MATCH("metrics.annualized_return",INDEX(_xlfn.ANCHORARRAY(Dados!$B$5),1,0),0)),"")</f>
        <v/>
      </c>
      <c r="E30" s="13" t="str" cm="1">
        <f t="array" ref="E30">IFERROR(INDEX(_xlfn.ANCHORARRAY(Dados!$B$5),ROW()-28+1,MATCH("metrics.volatility",INDEX(_xlfn.ANCHORARRAY(Dados!$B$5),1,0),0)),"")</f>
        <v/>
      </c>
      <c r="F30" s="13" t="str" cm="1">
        <f t="array" ref="F30">IFERROR(INDEX(_xlfn.ANCHORARRAY(Dados!$B$5),ROW()-28+1,MATCH("metrics.max_drawdown.depth",INDEX(_xlfn.ANCHORARRAY(Dados!$B$5),1,0),0)),"")</f>
        <v/>
      </c>
      <c r="G30" s="14" t="str" cm="1">
        <f t="array" ref="G30">IFERROR(INDEX(_xlfn.ANCHORARRAY(Dados!$B$5),ROW()-28+1,MATCH("metrics.sharpe",INDEX(_xlfn.ANCHORARRAY(Dados!$B$5),1,0),0)),"")</f>
        <v/>
      </c>
      <c r="H30" s="13" t="str" cm="1">
        <f t="array" ref="H30">IFERROR(INDEX(_xlfn.ANCHORARRAY(Dados!$B$5),ROW()-28+1,MATCH("metrics.best_month",INDEX(_xlfn.ANCHORARRAY(Dados!$B$5),1,0),0)),"")</f>
        <v/>
      </c>
      <c r="I30" s="13" t="str" cm="1">
        <f t="array" ref="I30">IFERROR(INDEX(_xlfn.ANCHORARRAY(Dados!$B$5),ROW()-28+1,MATCH("metrics.worst_month",INDEX(_xlfn.ANCHORARRAY(Dados!$B$5),1,0),0)),"")</f>
        <v/>
      </c>
    </row>
    <row r="31" spans="2:9" x14ac:dyDescent="0.25">
      <c r="B31" s="12" t="str" cm="1">
        <f t="array" ref="B31">IFERROR(INDEX(_xlfn.ANCHORARRAY(Dados!$B$5),ROW()-28+1,MATCH("name",INDEX(_xlfn.ANCHORARRAY(Dados!$B$5),1,0),0)),"")</f>
        <v/>
      </c>
      <c r="C31" s="13" t="str" cm="1">
        <f t="array" ref="C31">IFERROR(INDEX(_xlfn.ANCHORARRAY(Dados!$B$5),ROW()-28+1,MATCH("metrics.total_return",INDEX(_xlfn.ANCHORARRAY(Dados!$B$5),1,0),0)),"")</f>
        <v/>
      </c>
      <c r="D31" s="13" t="str" cm="1">
        <f t="array" ref="D31">IFERROR(INDEX(_xlfn.ANCHORARRAY(Dados!$B$5),ROW()-28+1,MATCH("metrics.annualized_return",INDEX(_xlfn.ANCHORARRAY(Dados!$B$5),1,0),0)),"")</f>
        <v/>
      </c>
      <c r="E31" s="13" t="str" cm="1">
        <f t="array" ref="E31">IFERROR(INDEX(_xlfn.ANCHORARRAY(Dados!$B$5),ROW()-28+1,MATCH("metrics.volatility",INDEX(_xlfn.ANCHORARRAY(Dados!$B$5),1,0),0)),"")</f>
        <v/>
      </c>
      <c r="F31" s="13" t="str" cm="1">
        <f t="array" ref="F31">IFERROR(INDEX(_xlfn.ANCHORARRAY(Dados!$B$5),ROW()-28+1,MATCH("metrics.max_drawdown.depth",INDEX(_xlfn.ANCHORARRAY(Dados!$B$5),1,0),0)),"")</f>
        <v/>
      </c>
      <c r="G31" s="14" t="str" cm="1">
        <f t="array" ref="G31">IFERROR(INDEX(_xlfn.ANCHORARRAY(Dados!$B$5),ROW()-28+1,MATCH("metrics.sharpe",INDEX(_xlfn.ANCHORARRAY(Dados!$B$5),1,0),0)),"")</f>
        <v/>
      </c>
      <c r="H31" s="13" t="str" cm="1">
        <f t="array" ref="H31">IFERROR(INDEX(_xlfn.ANCHORARRAY(Dados!$B$5),ROW()-28+1,MATCH("metrics.best_month",INDEX(_xlfn.ANCHORARRAY(Dados!$B$5),1,0),0)),"")</f>
        <v/>
      </c>
      <c r="I31" s="13" t="str" cm="1">
        <f t="array" ref="I31">IFERROR(INDEX(_xlfn.ANCHORARRAY(Dados!$B$5),ROW()-28+1,MATCH("metrics.worst_month",INDEX(_xlfn.ANCHORARRAY(Dados!$B$5),1,0),0)),"")</f>
        <v/>
      </c>
    </row>
    <row r="32" spans="2:9" x14ac:dyDescent="0.25">
      <c r="B32" s="12" t="str" cm="1">
        <f t="array" ref="B32">IFERROR(INDEX(_xlfn.ANCHORARRAY(Dados!$B$5),ROW()-28+1,MATCH("name",INDEX(_xlfn.ANCHORARRAY(Dados!$B$5),1,0),0)),"")</f>
        <v/>
      </c>
      <c r="C32" s="13" t="str" cm="1">
        <f t="array" ref="C32">IFERROR(INDEX(_xlfn.ANCHORARRAY(Dados!$B$5),ROW()-28+1,MATCH("metrics.total_return",INDEX(_xlfn.ANCHORARRAY(Dados!$B$5),1,0),0)),"")</f>
        <v/>
      </c>
      <c r="D32" s="13" t="str" cm="1">
        <f t="array" ref="D32">IFERROR(INDEX(_xlfn.ANCHORARRAY(Dados!$B$5),ROW()-28+1,MATCH("metrics.annualized_return",INDEX(_xlfn.ANCHORARRAY(Dados!$B$5),1,0),0)),"")</f>
        <v/>
      </c>
      <c r="E32" s="13" t="str" cm="1">
        <f t="array" ref="E32">IFERROR(INDEX(_xlfn.ANCHORARRAY(Dados!$B$5),ROW()-28+1,MATCH("metrics.volatility",INDEX(_xlfn.ANCHORARRAY(Dados!$B$5),1,0),0)),"")</f>
        <v/>
      </c>
      <c r="F32" s="13" t="str" cm="1">
        <f t="array" ref="F32">IFERROR(INDEX(_xlfn.ANCHORARRAY(Dados!$B$5),ROW()-28+1,MATCH("metrics.max_drawdown.depth",INDEX(_xlfn.ANCHORARRAY(Dados!$B$5),1,0),0)),"")</f>
        <v/>
      </c>
      <c r="G32" s="14" t="str" cm="1">
        <f t="array" ref="G32">IFERROR(INDEX(_xlfn.ANCHORARRAY(Dados!$B$5),ROW()-28+1,MATCH("metrics.sharpe",INDEX(_xlfn.ANCHORARRAY(Dados!$B$5),1,0),0)),"")</f>
        <v/>
      </c>
      <c r="H32" s="13" t="str" cm="1">
        <f t="array" ref="H32">IFERROR(INDEX(_xlfn.ANCHORARRAY(Dados!$B$5),ROW()-28+1,MATCH("metrics.best_month",INDEX(_xlfn.ANCHORARRAY(Dados!$B$5),1,0),0)),"")</f>
        <v/>
      </c>
      <c r="I32" s="13" t="str" cm="1">
        <f t="array" ref="I32">IFERROR(INDEX(_xlfn.ANCHORARRAY(Dados!$B$5),ROW()-28+1,MATCH("metrics.worst_month",INDEX(_xlfn.ANCHORARRAY(Dados!$B$5),1,0),0)),"")</f>
        <v/>
      </c>
    </row>
    <row r="33" spans="2:9" x14ac:dyDescent="0.25">
      <c r="B33" s="12" t="str" cm="1">
        <f t="array" ref="B33">IFERROR(INDEX(_xlfn.ANCHORARRAY(Dados!$B$5),ROW()-28+1,MATCH("name",INDEX(_xlfn.ANCHORARRAY(Dados!$B$5),1,0),0)),"")</f>
        <v/>
      </c>
      <c r="C33" s="13" t="str" cm="1">
        <f t="array" ref="C33">IFERROR(INDEX(_xlfn.ANCHORARRAY(Dados!$B$5),ROW()-28+1,MATCH("metrics.total_return",INDEX(_xlfn.ANCHORARRAY(Dados!$B$5),1,0),0)),"")</f>
        <v/>
      </c>
      <c r="D33" s="13" t="str" cm="1">
        <f t="array" ref="D33">IFERROR(INDEX(_xlfn.ANCHORARRAY(Dados!$B$5),ROW()-28+1,MATCH("metrics.annualized_return",INDEX(_xlfn.ANCHORARRAY(Dados!$B$5),1,0),0)),"")</f>
        <v/>
      </c>
      <c r="E33" s="13" t="str" cm="1">
        <f t="array" ref="E33">IFERROR(INDEX(_xlfn.ANCHORARRAY(Dados!$B$5),ROW()-28+1,MATCH("metrics.volatility",INDEX(_xlfn.ANCHORARRAY(Dados!$B$5),1,0),0)),"")</f>
        <v/>
      </c>
      <c r="F33" s="13" t="str" cm="1">
        <f t="array" ref="F33">IFERROR(INDEX(_xlfn.ANCHORARRAY(Dados!$B$5),ROW()-28+1,MATCH("metrics.max_drawdown.depth",INDEX(_xlfn.ANCHORARRAY(Dados!$B$5),1,0),0)),"")</f>
        <v/>
      </c>
      <c r="G33" s="14" t="str" cm="1">
        <f t="array" ref="G33">IFERROR(INDEX(_xlfn.ANCHORARRAY(Dados!$B$5),ROW()-28+1,MATCH("metrics.sharpe",INDEX(_xlfn.ANCHORARRAY(Dados!$B$5),1,0),0)),"")</f>
        <v/>
      </c>
      <c r="H33" s="13" t="str" cm="1">
        <f t="array" ref="H33">IFERROR(INDEX(_xlfn.ANCHORARRAY(Dados!$B$5),ROW()-28+1,MATCH("metrics.best_month",INDEX(_xlfn.ANCHORARRAY(Dados!$B$5),1,0),0)),"")</f>
        <v/>
      </c>
      <c r="I33" s="13" t="str" cm="1">
        <f t="array" ref="I33">IFERROR(INDEX(_xlfn.ANCHORARRAY(Dados!$B$5),ROW()-28+1,MATCH("metrics.worst_month",INDEX(_xlfn.ANCHORARRAY(Dados!$B$5),1,0),0)),"")</f>
        <v/>
      </c>
    </row>
    <row r="34" spans="2:9" x14ac:dyDescent="0.25">
      <c r="B34" s="12" t="str" cm="1">
        <f t="array" ref="B34">IFERROR(INDEX(_xlfn.ANCHORARRAY(Dados!$B$5),ROW()-28+1,MATCH("name",INDEX(_xlfn.ANCHORARRAY(Dados!$B$5),1,0),0)),"")</f>
        <v/>
      </c>
      <c r="C34" s="13" t="str" cm="1">
        <f t="array" ref="C34">IFERROR(INDEX(_xlfn.ANCHORARRAY(Dados!$B$5),ROW()-28+1,MATCH("metrics.total_return",INDEX(_xlfn.ANCHORARRAY(Dados!$B$5),1,0),0)),"")</f>
        <v/>
      </c>
      <c r="D34" s="13" t="str" cm="1">
        <f t="array" ref="D34">IFERROR(INDEX(_xlfn.ANCHORARRAY(Dados!$B$5),ROW()-28+1,MATCH("metrics.annualized_return",INDEX(_xlfn.ANCHORARRAY(Dados!$B$5),1,0),0)),"")</f>
        <v/>
      </c>
      <c r="E34" s="13" t="str" cm="1">
        <f t="array" ref="E34">IFERROR(INDEX(_xlfn.ANCHORARRAY(Dados!$B$5),ROW()-28+1,MATCH("metrics.volatility",INDEX(_xlfn.ANCHORARRAY(Dados!$B$5),1,0),0)),"")</f>
        <v/>
      </c>
      <c r="F34" s="13" t="str" cm="1">
        <f t="array" ref="F34">IFERROR(INDEX(_xlfn.ANCHORARRAY(Dados!$B$5),ROW()-28+1,MATCH("metrics.max_drawdown.depth",INDEX(_xlfn.ANCHORARRAY(Dados!$B$5),1,0),0)),"")</f>
        <v/>
      </c>
      <c r="G34" s="14" t="str" cm="1">
        <f t="array" ref="G34">IFERROR(INDEX(_xlfn.ANCHORARRAY(Dados!$B$5),ROW()-28+1,MATCH("metrics.sharpe",INDEX(_xlfn.ANCHORARRAY(Dados!$B$5),1,0),0)),"")</f>
        <v/>
      </c>
      <c r="H34" s="13" t="str" cm="1">
        <f t="array" ref="H34">IFERROR(INDEX(_xlfn.ANCHORARRAY(Dados!$B$5),ROW()-28+1,MATCH("metrics.best_month",INDEX(_xlfn.ANCHORARRAY(Dados!$B$5),1,0),0)),"")</f>
        <v/>
      </c>
      <c r="I34" s="13" t="str" cm="1">
        <f t="array" ref="I34">IFERROR(INDEX(_xlfn.ANCHORARRAY(Dados!$B$5),ROW()-28+1,MATCH("metrics.worst_month",INDEX(_xlfn.ANCHORARRAY(Dados!$B$5),1,0),0)),"")</f>
        <v/>
      </c>
    </row>
    <row r="35" spans="2:9" x14ac:dyDescent="0.25">
      <c r="B35" s="12" t="str" cm="1">
        <f t="array" ref="B35">IFERROR(INDEX(_xlfn.ANCHORARRAY(Dados!$B$5),ROW()-28+1,MATCH("name",INDEX(_xlfn.ANCHORARRAY(Dados!$B$5),1,0),0)),"")</f>
        <v/>
      </c>
      <c r="C35" s="13" t="str" cm="1">
        <f t="array" ref="C35">IFERROR(INDEX(_xlfn.ANCHORARRAY(Dados!$B$5),ROW()-28+1,MATCH("metrics.total_return",INDEX(_xlfn.ANCHORARRAY(Dados!$B$5),1,0),0)),"")</f>
        <v/>
      </c>
      <c r="D35" s="13" t="str" cm="1">
        <f t="array" ref="D35">IFERROR(INDEX(_xlfn.ANCHORARRAY(Dados!$B$5),ROW()-28+1,MATCH("metrics.annualized_return",INDEX(_xlfn.ANCHORARRAY(Dados!$B$5),1,0),0)),"")</f>
        <v/>
      </c>
      <c r="E35" s="13" t="str" cm="1">
        <f t="array" ref="E35">IFERROR(INDEX(_xlfn.ANCHORARRAY(Dados!$B$5),ROW()-28+1,MATCH("metrics.volatility",INDEX(_xlfn.ANCHORARRAY(Dados!$B$5),1,0),0)),"")</f>
        <v/>
      </c>
      <c r="F35" s="13" t="str" cm="1">
        <f t="array" ref="F35">IFERROR(INDEX(_xlfn.ANCHORARRAY(Dados!$B$5),ROW()-28+1,MATCH("metrics.max_drawdown.depth",INDEX(_xlfn.ANCHORARRAY(Dados!$B$5),1,0),0)),"")</f>
        <v/>
      </c>
      <c r="G35" s="14" t="str" cm="1">
        <f t="array" ref="G35">IFERROR(INDEX(_xlfn.ANCHORARRAY(Dados!$B$5),ROW()-28+1,MATCH("metrics.sharpe",INDEX(_xlfn.ANCHORARRAY(Dados!$B$5),1,0),0)),"")</f>
        <v/>
      </c>
      <c r="H35" s="13" t="str" cm="1">
        <f t="array" ref="H35">IFERROR(INDEX(_xlfn.ANCHORARRAY(Dados!$B$5),ROW()-28+1,MATCH("metrics.best_month",INDEX(_xlfn.ANCHORARRAY(Dados!$B$5),1,0),0)),"")</f>
        <v/>
      </c>
      <c r="I35" s="13" t="str" cm="1">
        <f t="array" ref="I35">IFERROR(INDEX(_xlfn.ANCHORARRAY(Dados!$B$5),ROW()-28+1,MATCH("metrics.worst_month",INDEX(_xlfn.ANCHORARRAY(Dados!$B$5),1,0),0)),"")</f>
        <v/>
      </c>
    </row>
    <row r="36" spans="2:9" x14ac:dyDescent="0.25">
      <c r="B36" s="12" t="str" cm="1">
        <f t="array" ref="B36">IFERROR(INDEX(_xlfn.ANCHORARRAY(Dados!$B$5),ROW()-28+1,MATCH("name",INDEX(_xlfn.ANCHORARRAY(Dados!$B$5),1,0),0)),"")</f>
        <v/>
      </c>
      <c r="C36" s="13" t="str" cm="1">
        <f t="array" ref="C36">IFERROR(INDEX(_xlfn.ANCHORARRAY(Dados!$B$5),ROW()-28+1,MATCH("metrics.total_return",INDEX(_xlfn.ANCHORARRAY(Dados!$B$5),1,0),0)),"")</f>
        <v/>
      </c>
      <c r="D36" s="13" t="str" cm="1">
        <f t="array" ref="D36">IFERROR(INDEX(_xlfn.ANCHORARRAY(Dados!$B$5),ROW()-28+1,MATCH("metrics.annualized_return",INDEX(_xlfn.ANCHORARRAY(Dados!$B$5),1,0),0)),"")</f>
        <v/>
      </c>
      <c r="E36" s="13" t="str" cm="1">
        <f t="array" ref="E36">IFERROR(INDEX(_xlfn.ANCHORARRAY(Dados!$B$5),ROW()-28+1,MATCH("metrics.volatility",INDEX(_xlfn.ANCHORARRAY(Dados!$B$5),1,0),0)),"")</f>
        <v/>
      </c>
      <c r="F36" s="13" t="str" cm="1">
        <f t="array" ref="F36">IFERROR(INDEX(_xlfn.ANCHORARRAY(Dados!$B$5),ROW()-28+1,MATCH("metrics.max_drawdown.depth",INDEX(_xlfn.ANCHORARRAY(Dados!$B$5),1,0),0)),"")</f>
        <v/>
      </c>
      <c r="G36" s="14" t="str" cm="1">
        <f t="array" ref="G36">IFERROR(INDEX(_xlfn.ANCHORARRAY(Dados!$B$5),ROW()-28+1,MATCH("metrics.sharpe",INDEX(_xlfn.ANCHORARRAY(Dados!$B$5),1,0),0)),"")</f>
        <v/>
      </c>
      <c r="H36" s="13" t="str" cm="1">
        <f t="array" ref="H36">IFERROR(INDEX(_xlfn.ANCHORARRAY(Dados!$B$5),ROW()-28+1,MATCH("metrics.best_month",INDEX(_xlfn.ANCHORARRAY(Dados!$B$5),1,0),0)),"")</f>
        <v/>
      </c>
      <c r="I36" s="13" t="str" cm="1">
        <f t="array" ref="I36">IFERROR(INDEX(_xlfn.ANCHORARRAY(Dados!$B$5),ROW()-28+1,MATCH("metrics.worst_month",INDEX(_xlfn.ANCHORARRAY(Dados!$B$5),1,0),0)),"")</f>
        <v/>
      </c>
    </row>
    <row r="37" spans="2:9" x14ac:dyDescent="0.25">
      <c r="B37" s="12" t="str" cm="1">
        <f t="array" ref="B37">IFERROR(INDEX(_xlfn.ANCHORARRAY(Dados!$B$5),ROW()-28+1,MATCH("name",INDEX(_xlfn.ANCHORARRAY(Dados!$B$5),1,0),0)),"")</f>
        <v/>
      </c>
      <c r="C37" s="13" t="str" cm="1">
        <f t="array" ref="C37">IFERROR(INDEX(_xlfn.ANCHORARRAY(Dados!$B$5),ROW()-28+1,MATCH("metrics.total_return",INDEX(_xlfn.ANCHORARRAY(Dados!$B$5),1,0),0)),"")</f>
        <v/>
      </c>
      <c r="D37" s="13" t="str" cm="1">
        <f t="array" ref="D37">IFERROR(INDEX(_xlfn.ANCHORARRAY(Dados!$B$5),ROW()-28+1,MATCH("metrics.annualized_return",INDEX(_xlfn.ANCHORARRAY(Dados!$B$5),1,0),0)),"")</f>
        <v/>
      </c>
      <c r="E37" s="13" t="str" cm="1">
        <f t="array" ref="E37">IFERROR(INDEX(_xlfn.ANCHORARRAY(Dados!$B$5),ROW()-28+1,MATCH("metrics.volatility",INDEX(_xlfn.ANCHORARRAY(Dados!$B$5),1,0),0)),"")</f>
        <v/>
      </c>
      <c r="F37" s="13" t="str" cm="1">
        <f t="array" ref="F37">IFERROR(INDEX(_xlfn.ANCHORARRAY(Dados!$B$5),ROW()-28+1,MATCH("metrics.max_drawdown.depth",INDEX(_xlfn.ANCHORARRAY(Dados!$B$5),1,0),0)),"")</f>
        <v/>
      </c>
      <c r="G37" s="14" t="str" cm="1">
        <f t="array" ref="G37">IFERROR(INDEX(_xlfn.ANCHORARRAY(Dados!$B$5),ROW()-28+1,MATCH("metrics.sharpe",INDEX(_xlfn.ANCHORARRAY(Dados!$B$5),1,0),0)),"")</f>
        <v/>
      </c>
      <c r="H37" s="13" t="str" cm="1">
        <f t="array" ref="H37">IFERROR(INDEX(_xlfn.ANCHORARRAY(Dados!$B$5),ROW()-28+1,MATCH("metrics.best_month",INDEX(_xlfn.ANCHORARRAY(Dados!$B$5),1,0),0)),"")</f>
        <v/>
      </c>
      <c r="I37" s="13" t="str" cm="1">
        <f t="array" ref="I37">IFERROR(INDEX(_xlfn.ANCHORARRAY(Dados!$B$5),ROW()-28+1,MATCH("metrics.worst_month",INDEX(_xlfn.ANCHORARRAY(Dados!$B$5),1,0),0)),"")</f>
        <v/>
      </c>
    </row>
    <row r="38" spans="2:9" x14ac:dyDescent="0.25">
      <c r="B38" s="12" t="str" cm="1">
        <f t="array" ref="B38">IFERROR(INDEX(_xlfn.ANCHORARRAY(Dados!$B$5),ROW()-28+1,MATCH("name",INDEX(_xlfn.ANCHORARRAY(Dados!$B$5),1,0),0)),"")</f>
        <v/>
      </c>
      <c r="C38" s="13" t="str" cm="1">
        <f t="array" ref="C38">IFERROR(INDEX(_xlfn.ANCHORARRAY(Dados!$B$5),ROW()-28+1,MATCH("metrics.total_return",INDEX(_xlfn.ANCHORARRAY(Dados!$B$5),1,0),0)),"")</f>
        <v/>
      </c>
      <c r="D38" s="13" t="str" cm="1">
        <f t="array" ref="D38">IFERROR(INDEX(_xlfn.ANCHORARRAY(Dados!$B$5),ROW()-28+1,MATCH("metrics.annualized_return",INDEX(_xlfn.ANCHORARRAY(Dados!$B$5),1,0),0)),"")</f>
        <v/>
      </c>
      <c r="E38" s="13" t="str" cm="1">
        <f t="array" ref="E38">IFERROR(INDEX(_xlfn.ANCHORARRAY(Dados!$B$5),ROW()-28+1,MATCH("metrics.volatility",INDEX(_xlfn.ANCHORARRAY(Dados!$B$5),1,0),0)),"")</f>
        <v/>
      </c>
      <c r="F38" s="13" t="str" cm="1">
        <f t="array" ref="F38">IFERROR(INDEX(_xlfn.ANCHORARRAY(Dados!$B$5),ROW()-28+1,MATCH("metrics.max_drawdown.depth",INDEX(_xlfn.ANCHORARRAY(Dados!$B$5),1,0),0)),"")</f>
        <v/>
      </c>
      <c r="G38" s="14" t="str" cm="1">
        <f t="array" ref="G38">IFERROR(INDEX(_xlfn.ANCHORARRAY(Dados!$B$5),ROW()-28+1,MATCH("metrics.sharpe",INDEX(_xlfn.ANCHORARRAY(Dados!$B$5),1,0),0)),"")</f>
        <v/>
      </c>
      <c r="H38" s="13" t="str" cm="1">
        <f t="array" ref="H38">IFERROR(INDEX(_xlfn.ANCHORARRAY(Dados!$B$5),ROW()-28+1,MATCH("metrics.best_month",INDEX(_xlfn.ANCHORARRAY(Dados!$B$5),1,0),0)),"")</f>
        <v/>
      </c>
      <c r="I38" s="13" t="str" cm="1">
        <f t="array" ref="I38">IFERROR(INDEX(_xlfn.ANCHORARRAY(Dados!$B$5),ROW()-28+1,MATCH("metrics.worst_month",INDEX(_xlfn.ANCHORARRAY(Dados!$B$5),1,0),0)),"")</f>
        <v/>
      </c>
    </row>
    <row r="39" spans="2:9" x14ac:dyDescent="0.25">
      <c r="B39" s="12" t="str" cm="1">
        <f t="array" ref="B39">IFERROR(INDEX(_xlfn.ANCHORARRAY(Dados!$B$5),ROW()-28+1,MATCH("name",INDEX(_xlfn.ANCHORARRAY(Dados!$B$5),1,0),0)),"")</f>
        <v/>
      </c>
      <c r="C39" s="13" t="str" cm="1">
        <f t="array" ref="C39">IFERROR(INDEX(_xlfn.ANCHORARRAY(Dados!$B$5),ROW()-28+1,MATCH("metrics.total_return",INDEX(_xlfn.ANCHORARRAY(Dados!$B$5),1,0),0)),"")</f>
        <v/>
      </c>
      <c r="D39" s="13" t="str" cm="1">
        <f t="array" ref="D39">IFERROR(INDEX(_xlfn.ANCHORARRAY(Dados!$B$5),ROW()-28+1,MATCH("metrics.annualized_return",INDEX(_xlfn.ANCHORARRAY(Dados!$B$5),1,0),0)),"")</f>
        <v/>
      </c>
      <c r="E39" s="13" t="str" cm="1">
        <f t="array" ref="E39">IFERROR(INDEX(_xlfn.ANCHORARRAY(Dados!$B$5),ROW()-28+1,MATCH("metrics.volatility",INDEX(_xlfn.ANCHORARRAY(Dados!$B$5),1,0),0)),"")</f>
        <v/>
      </c>
      <c r="F39" s="13" t="str" cm="1">
        <f t="array" ref="F39">IFERROR(INDEX(_xlfn.ANCHORARRAY(Dados!$B$5),ROW()-28+1,MATCH("metrics.max_drawdown.depth",INDEX(_xlfn.ANCHORARRAY(Dados!$B$5),1,0),0)),"")</f>
        <v/>
      </c>
      <c r="G39" s="14" t="str" cm="1">
        <f t="array" ref="G39">IFERROR(INDEX(_xlfn.ANCHORARRAY(Dados!$B$5),ROW()-28+1,MATCH("metrics.sharpe",INDEX(_xlfn.ANCHORARRAY(Dados!$B$5),1,0),0)),"")</f>
        <v/>
      </c>
      <c r="H39" s="13" t="str" cm="1">
        <f t="array" ref="H39">IFERROR(INDEX(_xlfn.ANCHORARRAY(Dados!$B$5),ROW()-28+1,MATCH("metrics.best_month",INDEX(_xlfn.ANCHORARRAY(Dados!$B$5),1,0),0)),"")</f>
        <v/>
      </c>
      <c r="I39" s="13" t="str" cm="1">
        <f t="array" ref="I39">IFERROR(INDEX(_xlfn.ANCHORARRAY(Dados!$B$5),ROW()-28+1,MATCH("metrics.worst_month",INDEX(_xlfn.ANCHORARRAY(Dados!$B$5),1,0),0)),"")</f>
        <v/>
      </c>
    </row>
    <row r="40" spans="2:9" x14ac:dyDescent="0.25">
      <c r="B40" s="12" t="str" cm="1">
        <f t="array" ref="B40">IFERROR(INDEX(_xlfn.ANCHORARRAY(Dados!$B$5),ROW()-28+1,MATCH("name",INDEX(_xlfn.ANCHORARRAY(Dados!$B$5),1,0),0)),"")</f>
        <v/>
      </c>
      <c r="C40" s="13" t="str" cm="1">
        <f t="array" ref="C40">IFERROR(INDEX(_xlfn.ANCHORARRAY(Dados!$B$5),ROW()-28+1,MATCH("metrics.total_return",INDEX(_xlfn.ANCHORARRAY(Dados!$B$5),1,0),0)),"")</f>
        <v/>
      </c>
      <c r="D40" s="13" t="str" cm="1">
        <f t="array" ref="D40">IFERROR(INDEX(_xlfn.ANCHORARRAY(Dados!$B$5),ROW()-28+1,MATCH("metrics.annualized_return",INDEX(_xlfn.ANCHORARRAY(Dados!$B$5),1,0),0)),"")</f>
        <v/>
      </c>
      <c r="E40" s="13" t="str" cm="1">
        <f t="array" ref="E40">IFERROR(INDEX(_xlfn.ANCHORARRAY(Dados!$B$5),ROW()-28+1,MATCH("metrics.volatility",INDEX(_xlfn.ANCHORARRAY(Dados!$B$5),1,0),0)),"")</f>
        <v/>
      </c>
      <c r="F40" s="13" t="str" cm="1">
        <f t="array" ref="F40">IFERROR(INDEX(_xlfn.ANCHORARRAY(Dados!$B$5),ROW()-28+1,MATCH("metrics.max_drawdown.depth",INDEX(_xlfn.ANCHORARRAY(Dados!$B$5),1,0),0)),"")</f>
        <v/>
      </c>
      <c r="G40" s="14" t="str" cm="1">
        <f t="array" ref="G40">IFERROR(INDEX(_xlfn.ANCHORARRAY(Dados!$B$5),ROW()-28+1,MATCH("metrics.sharpe",INDEX(_xlfn.ANCHORARRAY(Dados!$B$5),1,0),0)),"")</f>
        <v/>
      </c>
      <c r="H40" s="13" t="str" cm="1">
        <f t="array" ref="H40">IFERROR(INDEX(_xlfn.ANCHORARRAY(Dados!$B$5),ROW()-28+1,MATCH("metrics.best_month",INDEX(_xlfn.ANCHORARRAY(Dados!$B$5),1,0),0)),"")</f>
        <v/>
      </c>
      <c r="I40" s="13" t="str" cm="1">
        <f t="array" ref="I40">IFERROR(INDEX(_xlfn.ANCHORARRAY(Dados!$B$5),ROW()-28+1,MATCH("metrics.worst_month",INDEX(_xlfn.ANCHORARRAY(Dados!$B$5),1,0),0)),"")</f>
        <v/>
      </c>
    </row>
    <row r="41" spans="2:9" x14ac:dyDescent="0.25">
      <c r="B41" s="12" t="str" cm="1">
        <f t="array" ref="B41">IFERROR(INDEX(_xlfn.ANCHORARRAY(Dados!$B$5),ROW()-28+1,MATCH("name",INDEX(_xlfn.ANCHORARRAY(Dados!$B$5),1,0),0)),"")</f>
        <v/>
      </c>
      <c r="C41" s="13" t="str" cm="1">
        <f t="array" ref="C41">IFERROR(INDEX(_xlfn.ANCHORARRAY(Dados!$B$5),ROW()-28+1,MATCH("metrics.total_return",INDEX(_xlfn.ANCHORARRAY(Dados!$B$5),1,0),0)),"")</f>
        <v/>
      </c>
      <c r="D41" s="13" t="str" cm="1">
        <f t="array" ref="D41">IFERROR(INDEX(_xlfn.ANCHORARRAY(Dados!$B$5),ROW()-28+1,MATCH("metrics.annualized_return",INDEX(_xlfn.ANCHORARRAY(Dados!$B$5),1,0),0)),"")</f>
        <v/>
      </c>
      <c r="E41" s="13" t="str" cm="1">
        <f t="array" ref="E41">IFERROR(INDEX(_xlfn.ANCHORARRAY(Dados!$B$5),ROW()-28+1,MATCH("metrics.volatility",INDEX(_xlfn.ANCHORARRAY(Dados!$B$5),1,0),0)),"")</f>
        <v/>
      </c>
      <c r="F41" s="13" t="str" cm="1">
        <f t="array" ref="F41">IFERROR(INDEX(_xlfn.ANCHORARRAY(Dados!$B$5),ROW()-28+1,MATCH("metrics.max_drawdown.depth",INDEX(_xlfn.ANCHORARRAY(Dados!$B$5),1,0),0)),"")</f>
        <v/>
      </c>
      <c r="G41" s="14" t="str" cm="1">
        <f t="array" ref="G41">IFERROR(INDEX(_xlfn.ANCHORARRAY(Dados!$B$5),ROW()-28+1,MATCH("metrics.sharpe",INDEX(_xlfn.ANCHORARRAY(Dados!$B$5),1,0),0)),"")</f>
        <v/>
      </c>
      <c r="H41" s="13" t="str" cm="1">
        <f t="array" ref="H41">IFERROR(INDEX(_xlfn.ANCHORARRAY(Dados!$B$5),ROW()-28+1,MATCH("metrics.best_month",INDEX(_xlfn.ANCHORARRAY(Dados!$B$5),1,0),0)),"")</f>
        <v/>
      </c>
      <c r="I41" s="13" t="str" cm="1">
        <f t="array" ref="I41">IFERROR(INDEX(_xlfn.ANCHORARRAY(Dados!$B$5),ROW()-28+1,MATCH("metrics.worst_month",INDEX(_xlfn.ANCHORARRAY(Dados!$B$5),1,0),0)),"")</f>
        <v/>
      </c>
    </row>
    <row r="42" spans="2:9" x14ac:dyDescent="0.25">
      <c r="B42" s="12" t="str" cm="1">
        <f t="array" ref="B42">IFERROR(INDEX(_xlfn.ANCHORARRAY(Dados!$B$5),ROW()-28+1,MATCH("name",INDEX(_xlfn.ANCHORARRAY(Dados!$B$5),1,0),0)),"")</f>
        <v/>
      </c>
      <c r="C42" s="13" t="str" cm="1">
        <f t="array" ref="C42">IFERROR(INDEX(_xlfn.ANCHORARRAY(Dados!$B$5),ROW()-28+1,MATCH("metrics.total_return",INDEX(_xlfn.ANCHORARRAY(Dados!$B$5),1,0),0)),"")</f>
        <v/>
      </c>
      <c r="D42" s="13" t="str" cm="1">
        <f t="array" ref="D42">IFERROR(INDEX(_xlfn.ANCHORARRAY(Dados!$B$5),ROW()-28+1,MATCH("metrics.annualized_return",INDEX(_xlfn.ANCHORARRAY(Dados!$B$5),1,0),0)),"")</f>
        <v/>
      </c>
      <c r="E42" s="13" t="str" cm="1">
        <f t="array" ref="E42">IFERROR(INDEX(_xlfn.ANCHORARRAY(Dados!$B$5),ROW()-28+1,MATCH("metrics.volatility",INDEX(_xlfn.ANCHORARRAY(Dados!$B$5),1,0),0)),"")</f>
        <v/>
      </c>
      <c r="F42" s="13" t="str" cm="1">
        <f t="array" ref="F42">IFERROR(INDEX(_xlfn.ANCHORARRAY(Dados!$B$5),ROW()-28+1,MATCH("metrics.max_drawdown.depth",INDEX(_xlfn.ANCHORARRAY(Dados!$B$5),1,0),0)),"")</f>
        <v/>
      </c>
      <c r="G42" s="14" t="str" cm="1">
        <f t="array" ref="G42">IFERROR(INDEX(_xlfn.ANCHORARRAY(Dados!$B$5),ROW()-28+1,MATCH("metrics.sharpe",INDEX(_xlfn.ANCHORARRAY(Dados!$B$5),1,0),0)),"")</f>
        <v/>
      </c>
      <c r="H42" s="13" t="str" cm="1">
        <f t="array" ref="H42">IFERROR(INDEX(_xlfn.ANCHORARRAY(Dados!$B$5),ROW()-28+1,MATCH("metrics.best_month",INDEX(_xlfn.ANCHORARRAY(Dados!$B$5),1,0),0)),"")</f>
        <v/>
      </c>
      <c r="I42" s="13" t="str" cm="1">
        <f t="array" ref="I42">IFERROR(INDEX(_xlfn.ANCHORARRAY(Dados!$B$5),ROW()-28+1,MATCH("metrics.worst_month",INDEX(_xlfn.ANCHORARRAY(Dados!$B$5),1,0),0)),"")</f>
        <v/>
      </c>
    </row>
    <row r="43" spans="2:9" x14ac:dyDescent="0.25">
      <c r="B43" s="12" t="str" cm="1">
        <f t="array" ref="B43">IFERROR(INDEX(_xlfn.ANCHORARRAY(Dados!$B$5),ROW()-28+1,MATCH("name",INDEX(_xlfn.ANCHORARRAY(Dados!$B$5),1,0),0)),"")</f>
        <v/>
      </c>
      <c r="C43" s="13" t="str" cm="1">
        <f t="array" ref="C43">IFERROR(INDEX(_xlfn.ANCHORARRAY(Dados!$B$5),ROW()-28+1,MATCH("metrics.total_return",INDEX(_xlfn.ANCHORARRAY(Dados!$B$5),1,0),0)),"")</f>
        <v/>
      </c>
      <c r="D43" s="13" t="str" cm="1">
        <f t="array" ref="D43">IFERROR(INDEX(_xlfn.ANCHORARRAY(Dados!$B$5),ROW()-28+1,MATCH("metrics.annualized_return",INDEX(_xlfn.ANCHORARRAY(Dados!$B$5),1,0),0)),"")</f>
        <v/>
      </c>
      <c r="E43" s="13" t="str" cm="1">
        <f t="array" ref="E43">IFERROR(INDEX(_xlfn.ANCHORARRAY(Dados!$B$5),ROW()-28+1,MATCH("metrics.volatility",INDEX(_xlfn.ANCHORARRAY(Dados!$B$5),1,0),0)),"")</f>
        <v/>
      </c>
      <c r="F43" s="13" t="str" cm="1">
        <f t="array" ref="F43">IFERROR(INDEX(_xlfn.ANCHORARRAY(Dados!$B$5),ROW()-28+1,MATCH("metrics.max_drawdown.depth",INDEX(_xlfn.ANCHORARRAY(Dados!$B$5),1,0),0)),"")</f>
        <v/>
      </c>
      <c r="G43" s="14" t="str" cm="1">
        <f t="array" ref="G43">IFERROR(INDEX(_xlfn.ANCHORARRAY(Dados!$B$5),ROW()-28+1,MATCH("metrics.sharpe",INDEX(_xlfn.ANCHORARRAY(Dados!$B$5),1,0),0)),"")</f>
        <v/>
      </c>
      <c r="H43" s="13" t="str" cm="1">
        <f t="array" ref="H43">IFERROR(INDEX(_xlfn.ANCHORARRAY(Dados!$B$5),ROW()-28+1,MATCH("metrics.best_month",INDEX(_xlfn.ANCHORARRAY(Dados!$B$5),1,0),0)),"")</f>
        <v/>
      </c>
      <c r="I43" s="13" t="str" cm="1">
        <f t="array" ref="I43">IFERROR(INDEX(_xlfn.ANCHORARRAY(Dados!$B$5),ROW()-28+1,MATCH("metrics.worst_month",INDEX(_xlfn.ANCHORARRAY(Dados!$B$5),1,0),0)),"")</f>
        <v/>
      </c>
    </row>
    <row r="44" spans="2:9" x14ac:dyDescent="0.25">
      <c r="B44" s="12" t="str" cm="1">
        <f t="array" ref="B44">IFERROR(INDEX(_xlfn.ANCHORARRAY(Dados!$B$5),ROW()-28+1,MATCH("name",INDEX(_xlfn.ANCHORARRAY(Dados!$B$5),1,0),0)),"")</f>
        <v/>
      </c>
      <c r="C44" s="13" t="str" cm="1">
        <f t="array" ref="C44">IFERROR(INDEX(_xlfn.ANCHORARRAY(Dados!$B$5),ROW()-28+1,MATCH("metrics.total_return",INDEX(_xlfn.ANCHORARRAY(Dados!$B$5),1,0),0)),"")</f>
        <v/>
      </c>
      <c r="D44" s="13" t="str" cm="1">
        <f t="array" ref="D44">IFERROR(INDEX(_xlfn.ANCHORARRAY(Dados!$B$5),ROW()-28+1,MATCH("metrics.annualized_return",INDEX(_xlfn.ANCHORARRAY(Dados!$B$5),1,0),0)),"")</f>
        <v/>
      </c>
      <c r="E44" s="13" t="str" cm="1">
        <f t="array" ref="E44">IFERROR(INDEX(_xlfn.ANCHORARRAY(Dados!$B$5),ROW()-28+1,MATCH("metrics.volatility",INDEX(_xlfn.ANCHORARRAY(Dados!$B$5),1,0),0)),"")</f>
        <v/>
      </c>
      <c r="F44" s="13" t="str" cm="1">
        <f t="array" ref="F44">IFERROR(INDEX(_xlfn.ANCHORARRAY(Dados!$B$5),ROW()-28+1,MATCH("metrics.max_drawdown.depth",INDEX(_xlfn.ANCHORARRAY(Dados!$B$5),1,0),0)),"")</f>
        <v/>
      </c>
      <c r="G44" s="14" t="str" cm="1">
        <f t="array" ref="G44">IFERROR(INDEX(_xlfn.ANCHORARRAY(Dados!$B$5),ROW()-28+1,MATCH("metrics.sharpe",INDEX(_xlfn.ANCHORARRAY(Dados!$B$5),1,0),0)),"")</f>
        <v/>
      </c>
      <c r="H44" s="13" t="str" cm="1">
        <f t="array" ref="H44">IFERROR(INDEX(_xlfn.ANCHORARRAY(Dados!$B$5),ROW()-28+1,MATCH("metrics.best_month",INDEX(_xlfn.ANCHORARRAY(Dados!$B$5),1,0),0)),"")</f>
        <v/>
      </c>
      <c r="I44" s="13" t="str" cm="1">
        <f t="array" ref="I44">IFERROR(INDEX(_xlfn.ANCHORARRAY(Dados!$B$5),ROW()-28+1,MATCH("metrics.worst_month",INDEX(_xlfn.ANCHORARRAY(Dados!$B$5),1,0),0)),"")</f>
        <v/>
      </c>
    </row>
    <row r="45" spans="2:9" x14ac:dyDescent="0.25">
      <c r="B45" s="12" t="str" cm="1">
        <f t="array" ref="B45">IFERROR(INDEX(_xlfn.ANCHORARRAY(Dados!$B$5),ROW()-28+1,MATCH("name",INDEX(_xlfn.ANCHORARRAY(Dados!$B$5),1,0),0)),"")</f>
        <v/>
      </c>
      <c r="C45" s="13" t="str" cm="1">
        <f t="array" ref="C45">IFERROR(INDEX(_xlfn.ANCHORARRAY(Dados!$B$5),ROW()-28+1,MATCH("metrics.total_return",INDEX(_xlfn.ANCHORARRAY(Dados!$B$5),1,0),0)),"")</f>
        <v/>
      </c>
      <c r="D45" s="13" t="str" cm="1">
        <f t="array" ref="D45">IFERROR(INDEX(_xlfn.ANCHORARRAY(Dados!$B$5),ROW()-28+1,MATCH("metrics.annualized_return",INDEX(_xlfn.ANCHORARRAY(Dados!$B$5),1,0),0)),"")</f>
        <v/>
      </c>
      <c r="E45" s="13" t="str" cm="1">
        <f t="array" ref="E45">IFERROR(INDEX(_xlfn.ANCHORARRAY(Dados!$B$5),ROW()-28+1,MATCH("metrics.volatility",INDEX(_xlfn.ANCHORARRAY(Dados!$B$5),1,0),0)),"")</f>
        <v/>
      </c>
      <c r="F45" s="13" t="str" cm="1">
        <f t="array" ref="F45">IFERROR(INDEX(_xlfn.ANCHORARRAY(Dados!$B$5),ROW()-28+1,MATCH("metrics.max_drawdown.depth",INDEX(_xlfn.ANCHORARRAY(Dados!$B$5),1,0),0)),"")</f>
        <v/>
      </c>
      <c r="G45" s="14" t="str" cm="1">
        <f t="array" ref="G45">IFERROR(INDEX(_xlfn.ANCHORARRAY(Dados!$B$5),ROW()-28+1,MATCH("metrics.sharpe",INDEX(_xlfn.ANCHORARRAY(Dados!$B$5),1,0),0)),"")</f>
        <v/>
      </c>
      <c r="H45" s="13" t="str" cm="1">
        <f t="array" ref="H45">IFERROR(INDEX(_xlfn.ANCHORARRAY(Dados!$B$5),ROW()-28+1,MATCH("metrics.best_month",INDEX(_xlfn.ANCHORARRAY(Dados!$B$5),1,0),0)),"")</f>
        <v/>
      </c>
      <c r="I45" s="13" t="str" cm="1">
        <f t="array" ref="I45">IFERROR(INDEX(_xlfn.ANCHORARRAY(Dados!$B$5),ROW()-28+1,MATCH("metrics.worst_month",INDEX(_xlfn.ANCHORARRAY(Dados!$B$5),1,0),0)),"")</f>
        <v/>
      </c>
    </row>
    <row r="46" spans="2:9" x14ac:dyDescent="0.25">
      <c r="B46" s="12" t="str" cm="1">
        <f t="array" ref="B46">IFERROR(INDEX(_xlfn.ANCHORARRAY(Dados!$B$5),ROW()-28+1,MATCH("name",INDEX(_xlfn.ANCHORARRAY(Dados!$B$5),1,0),0)),"")</f>
        <v/>
      </c>
      <c r="C46" s="13" t="str" cm="1">
        <f t="array" ref="C46">IFERROR(INDEX(_xlfn.ANCHORARRAY(Dados!$B$5),ROW()-28+1,MATCH("metrics.total_return",INDEX(_xlfn.ANCHORARRAY(Dados!$B$5),1,0),0)),"")</f>
        <v/>
      </c>
      <c r="D46" s="13" t="str" cm="1">
        <f t="array" ref="D46">IFERROR(INDEX(_xlfn.ANCHORARRAY(Dados!$B$5),ROW()-28+1,MATCH("metrics.annualized_return",INDEX(_xlfn.ANCHORARRAY(Dados!$B$5),1,0),0)),"")</f>
        <v/>
      </c>
      <c r="E46" s="13" t="str" cm="1">
        <f t="array" ref="E46">IFERROR(INDEX(_xlfn.ANCHORARRAY(Dados!$B$5),ROW()-28+1,MATCH("metrics.volatility",INDEX(_xlfn.ANCHORARRAY(Dados!$B$5),1,0),0)),"")</f>
        <v/>
      </c>
      <c r="F46" s="13" t="str" cm="1">
        <f t="array" ref="F46">IFERROR(INDEX(_xlfn.ANCHORARRAY(Dados!$B$5),ROW()-28+1,MATCH("metrics.max_drawdown.depth",INDEX(_xlfn.ANCHORARRAY(Dados!$B$5),1,0),0)),"")</f>
        <v/>
      </c>
      <c r="G46" s="14" t="str" cm="1">
        <f t="array" ref="G46">IFERROR(INDEX(_xlfn.ANCHORARRAY(Dados!$B$5),ROW()-28+1,MATCH("metrics.sharpe",INDEX(_xlfn.ANCHORARRAY(Dados!$B$5),1,0),0)),"")</f>
        <v/>
      </c>
      <c r="H46" s="13" t="str" cm="1">
        <f t="array" ref="H46">IFERROR(INDEX(_xlfn.ANCHORARRAY(Dados!$B$5),ROW()-28+1,MATCH("metrics.best_month",INDEX(_xlfn.ANCHORARRAY(Dados!$B$5),1,0),0)),"")</f>
        <v/>
      </c>
      <c r="I46" s="13" t="str" cm="1">
        <f t="array" ref="I46">IFERROR(INDEX(_xlfn.ANCHORARRAY(Dados!$B$5),ROW()-28+1,MATCH("metrics.worst_month",INDEX(_xlfn.ANCHORARRAY(Dados!$B$5),1,0),0)),"")</f>
        <v/>
      </c>
    </row>
    <row r="47" spans="2:9" x14ac:dyDescent="0.25">
      <c r="B47" s="12" t="str" cm="1">
        <f t="array" ref="B47">IFERROR(INDEX(_xlfn.ANCHORARRAY(Dados!$B$5),ROW()-28+1,MATCH("name",INDEX(_xlfn.ANCHORARRAY(Dados!$B$5),1,0),0)),"")</f>
        <v/>
      </c>
      <c r="C47" s="13" t="str" cm="1">
        <f t="array" ref="C47">IFERROR(INDEX(_xlfn.ANCHORARRAY(Dados!$B$5),ROW()-28+1,MATCH("metrics.total_return",INDEX(_xlfn.ANCHORARRAY(Dados!$B$5),1,0),0)),"")</f>
        <v/>
      </c>
      <c r="D47" s="13" t="str" cm="1">
        <f t="array" ref="D47">IFERROR(INDEX(_xlfn.ANCHORARRAY(Dados!$B$5),ROW()-28+1,MATCH("metrics.annualized_return",INDEX(_xlfn.ANCHORARRAY(Dados!$B$5),1,0),0)),"")</f>
        <v/>
      </c>
      <c r="E47" s="13" t="str" cm="1">
        <f t="array" ref="E47">IFERROR(INDEX(_xlfn.ANCHORARRAY(Dados!$B$5),ROW()-28+1,MATCH("metrics.volatility",INDEX(_xlfn.ANCHORARRAY(Dados!$B$5),1,0),0)),"")</f>
        <v/>
      </c>
      <c r="F47" s="13" t="str" cm="1">
        <f t="array" ref="F47">IFERROR(INDEX(_xlfn.ANCHORARRAY(Dados!$B$5),ROW()-28+1,MATCH("metrics.max_drawdown.depth",INDEX(_xlfn.ANCHORARRAY(Dados!$B$5),1,0),0)),"")</f>
        <v/>
      </c>
      <c r="G47" s="14" t="str" cm="1">
        <f t="array" ref="G47">IFERROR(INDEX(_xlfn.ANCHORARRAY(Dados!$B$5),ROW()-28+1,MATCH("metrics.sharpe",INDEX(_xlfn.ANCHORARRAY(Dados!$B$5),1,0),0)),"")</f>
        <v/>
      </c>
      <c r="H47" s="13" t="str" cm="1">
        <f t="array" ref="H47">IFERROR(INDEX(_xlfn.ANCHORARRAY(Dados!$B$5),ROW()-28+1,MATCH("metrics.best_month",INDEX(_xlfn.ANCHORARRAY(Dados!$B$5),1,0),0)),"")</f>
        <v/>
      </c>
      <c r="I47" s="13" t="str" cm="1">
        <f t="array" ref="I47">IFERROR(INDEX(_xlfn.ANCHORARRAY(Dados!$B$5),ROW()-28+1,MATCH("metrics.worst_month",INDEX(_xlfn.ANCHORARRAY(Dados!$B$5),1,0),0)),"")</f>
        <v/>
      </c>
    </row>
    <row r="48" spans="2:9" x14ac:dyDescent="0.25">
      <c r="B48" s="12" t="str" cm="1">
        <f t="array" ref="B48">IFERROR(INDEX(_xlfn.ANCHORARRAY(Dados!$B$5),ROW()-28+1,MATCH("name",INDEX(_xlfn.ANCHORARRAY(Dados!$B$5),1,0),0)),"")</f>
        <v/>
      </c>
      <c r="C48" s="13" t="str" cm="1">
        <f t="array" ref="C48">IFERROR(INDEX(_xlfn.ANCHORARRAY(Dados!$B$5),ROW()-28+1,MATCH("metrics.total_return",INDEX(_xlfn.ANCHORARRAY(Dados!$B$5),1,0),0)),"")</f>
        <v/>
      </c>
      <c r="D48" s="13" t="str" cm="1">
        <f t="array" ref="D48">IFERROR(INDEX(_xlfn.ANCHORARRAY(Dados!$B$5),ROW()-28+1,MATCH("metrics.annualized_return",INDEX(_xlfn.ANCHORARRAY(Dados!$B$5),1,0),0)),"")</f>
        <v/>
      </c>
      <c r="E48" s="13" t="str" cm="1">
        <f t="array" ref="E48">IFERROR(INDEX(_xlfn.ANCHORARRAY(Dados!$B$5),ROW()-28+1,MATCH("metrics.volatility",INDEX(_xlfn.ANCHORARRAY(Dados!$B$5),1,0),0)),"")</f>
        <v/>
      </c>
      <c r="F48" s="13" t="str" cm="1">
        <f t="array" ref="F48">IFERROR(INDEX(_xlfn.ANCHORARRAY(Dados!$B$5),ROW()-28+1,MATCH("metrics.max_drawdown.depth",INDEX(_xlfn.ANCHORARRAY(Dados!$B$5),1,0),0)),"")</f>
        <v/>
      </c>
      <c r="G48" s="14" t="str" cm="1">
        <f t="array" ref="G48">IFERROR(INDEX(_xlfn.ANCHORARRAY(Dados!$B$5),ROW()-28+1,MATCH("metrics.sharpe",INDEX(_xlfn.ANCHORARRAY(Dados!$B$5),1,0),0)),"")</f>
        <v/>
      </c>
      <c r="H48" s="13" t="str" cm="1">
        <f t="array" ref="H48">IFERROR(INDEX(_xlfn.ANCHORARRAY(Dados!$B$5),ROW()-28+1,MATCH("metrics.best_month",INDEX(_xlfn.ANCHORARRAY(Dados!$B$5),1,0),0)),"")</f>
        <v/>
      </c>
      <c r="I48" s="13" t="str" cm="1">
        <f t="array" ref="I48">IFERROR(INDEX(_xlfn.ANCHORARRAY(Dados!$B$5),ROW()-28+1,MATCH("metrics.worst_month",INDEX(_xlfn.ANCHORARRAY(Dados!$B$5),1,0),0)),"")</f>
        <v/>
      </c>
    </row>
    <row r="51" spans="2:3" x14ac:dyDescent="0.25">
      <c r="B51" s="6" t="s">
        <v>19</v>
      </c>
    </row>
    <row r="52" spans="2:3" x14ac:dyDescent="0.25">
      <c r="B52" s="12" t="s">
        <v>20</v>
      </c>
      <c r="C52" s="10" t="s">
        <v>21</v>
      </c>
    </row>
    <row r="53" spans="2:3" x14ac:dyDescent="0.25">
      <c r="B53" s="8" t="s">
        <v>22</v>
      </c>
      <c r="C53" s="10" t="s">
        <v>23</v>
      </c>
    </row>
    <row r="54" spans="2:3" x14ac:dyDescent="0.25">
      <c r="B54" s="16" t="s">
        <v>24</v>
      </c>
      <c r="C54" s="10" t="s">
        <v>25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B78C3-95C8-4C20-90AD-D92A82C1EB5C}">
  <dimension ref="A1:L5"/>
  <sheetViews>
    <sheetView showGridLines="0" workbookViewId="0"/>
  </sheetViews>
  <sheetFormatPr defaultRowHeight="14.25" x14ac:dyDescent="0.25"/>
  <cols>
    <col min="1" max="1" width="2.7109375" style="1" customWidth="1"/>
    <col min="2" max="52" width="14.7109375" style="1" customWidth="1"/>
    <col min="53" max="16384" width="9.140625" style="1"/>
  </cols>
  <sheetData>
    <row r="1" spans="1:12" ht="24" customHeight="1" x14ac:dyDescent="0.35">
      <c r="A1" s="2"/>
      <c r="B1" s="3" t="s">
        <v>0</v>
      </c>
      <c r="C1" s="4" t="s">
        <v>20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5" t="s">
        <v>26</v>
      </c>
      <c r="D2" s="2"/>
      <c r="E2" s="2"/>
      <c r="F2" s="2"/>
      <c r="G2" s="2"/>
      <c r="H2" s="2"/>
      <c r="I2" s="2"/>
      <c r="J2" s="2"/>
      <c r="K2" s="2"/>
      <c r="L2" s="2"/>
    </row>
    <row r="4" spans="1:12" x14ac:dyDescent="0.25">
      <c r="B4" s="6" t="s">
        <v>27</v>
      </c>
    </row>
    <row r="5" spans="1:12" x14ac:dyDescent="0.25">
      <c r="B5" s="12" t="str" cm="1">
        <f t="array" ref="B5">IF(COUNTA(Comparacao!$B$5:$B$24)=0,"",Fintay_Ativos_Metricas(_xlfn._xlws.FILTER(Comparacao!$B$5:$B$24,Comparacao!$B$5:$B$24&lt;&gt;""),Comparacao!$E$4,"","diaria",Comparacao!$E$5))</f>
        <v/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Comparacao</vt:lpstr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Rodrigues de Souza Simões</dc:creator>
  <cp:lastModifiedBy>Thiago Rodrigues de Souza Simões</cp:lastModifiedBy>
  <dcterms:created xsi:type="dcterms:W3CDTF">2026-10-15T15:14:30Z</dcterms:created>
  <dcterms:modified xsi:type="dcterms:W3CDTF">2026-10-15T15:14:32Z</dcterms:modified>
</cp:coreProperties>
</file>